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NÚCLEO DEMOGRAFIA\DEMOGRAFIA\ESTATÍSTICA E INFORMAÇÃO COVID19\"/>
    </mc:Choice>
  </mc:AlternateContent>
  <xr:revisionPtr revIDLastSave="0" documentId="8_{30907DFA-DF7C-4ACE-A86D-543FA800E7A2}" xr6:coauthVersionLast="46" xr6:coauthVersionMax="46" xr10:uidLastSave="{00000000-0000-0000-0000-000000000000}"/>
  <bookViews>
    <workbookView xWindow="-120" yWindow="-120" windowWidth="29040" windowHeight="15840" activeTab="3" xr2:uid="{012907E0-24B0-4027-87DD-E341680DA2AD}"/>
  </bookViews>
  <sheets>
    <sheet name="Tabela Síntese" sheetId="2" r:id="rId1"/>
    <sheet name="Gerações - Impacto" sheetId="5" r:id="rId2"/>
    <sheet name="TBM" sheetId="3" r:id="rId3"/>
    <sheet name="Esp. Vida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5" l="1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5" i="5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G3" i="3" l="1"/>
  <c r="F3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K19" i="2"/>
  <c r="J19" i="2"/>
  <c r="I19" i="2"/>
  <c r="F19" i="2"/>
  <c r="K18" i="2"/>
  <c r="J18" i="2"/>
  <c r="I18" i="2"/>
  <c r="F18" i="2"/>
  <c r="K17" i="2"/>
  <c r="J17" i="2"/>
  <c r="I17" i="2"/>
  <c r="F17" i="2"/>
  <c r="K16" i="2"/>
  <c r="J16" i="2"/>
  <c r="I16" i="2"/>
  <c r="F16" i="2"/>
  <c r="E16" i="2"/>
  <c r="K15" i="2"/>
  <c r="J15" i="2"/>
  <c r="I15" i="2"/>
  <c r="F15" i="2"/>
  <c r="K14" i="2"/>
  <c r="J14" i="2"/>
  <c r="I14" i="2"/>
  <c r="F14" i="2"/>
  <c r="K13" i="2"/>
  <c r="J13" i="2"/>
  <c r="I13" i="2"/>
  <c r="F13" i="2"/>
  <c r="K12" i="2"/>
  <c r="J12" i="2"/>
  <c r="I12" i="2"/>
  <c r="F12" i="2"/>
  <c r="E12" i="2"/>
  <c r="K11" i="2"/>
  <c r="J11" i="2"/>
  <c r="I11" i="2"/>
  <c r="F11" i="2"/>
  <c r="K10" i="2"/>
  <c r="J10" i="2"/>
  <c r="I10" i="2"/>
  <c r="F10" i="2"/>
  <c r="K9" i="2"/>
  <c r="J9" i="2"/>
  <c r="I9" i="2"/>
  <c r="F9" i="2"/>
  <c r="K8" i="2"/>
  <c r="J8" i="2"/>
  <c r="I8" i="2"/>
  <c r="F8" i="2"/>
  <c r="E8" i="2"/>
  <c r="K7" i="2"/>
  <c r="J7" i="2"/>
  <c r="I7" i="2"/>
  <c r="F7" i="2"/>
  <c r="K6" i="2"/>
  <c r="I6" i="2"/>
  <c r="F6" i="2"/>
  <c r="E6" i="2"/>
  <c r="C6" i="2"/>
  <c r="E19" i="2" s="1"/>
  <c r="J6" i="2" l="1"/>
  <c r="E9" i="2"/>
  <c r="E13" i="2"/>
  <c r="E17" i="2"/>
  <c r="E10" i="2"/>
  <c r="E14" i="2"/>
  <c r="E18" i="2"/>
  <c r="E7" i="2"/>
  <c r="E11" i="2"/>
  <c r="E15" i="2"/>
</calcChain>
</file>

<file path=xl/sharedStrings.xml><?xml version="1.0" encoding="utf-8"?>
<sst xmlns="http://schemas.openxmlformats.org/spreadsheetml/2006/main" count="130" uniqueCount="82">
  <si>
    <t>Minas Gerais e Regiões Geográficas Intermediárias: Óbitos Totais Estimados Sem e Com a Sobremortalidade por Covid-19 - 2020</t>
  </si>
  <si>
    <t>Código</t>
  </si>
  <si>
    <t>0 a 19</t>
  </si>
  <si>
    <t>20 a 39</t>
  </si>
  <si>
    <t>40 a 59</t>
  </si>
  <si>
    <t>60 e mais</t>
  </si>
  <si>
    <t>Crianças e Jovens</t>
  </si>
  <si>
    <t>Jovens Adutos</t>
  </si>
  <si>
    <t>Adultos</t>
  </si>
  <si>
    <t>Idosos</t>
  </si>
  <si>
    <t>Sem Covid-19</t>
  </si>
  <si>
    <t>Com Covid-19</t>
  </si>
  <si>
    <t>RGINT de Belo Horizonte</t>
  </si>
  <si>
    <t>RGINT de Montes Claros</t>
  </si>
  <si>
    <t>RGINT de Teófilo Otoni</t>
  </si>
  <si>
    <t>RGINT de Governador Valadares</t>
  </si>
  <si>
    <t>RGINT de Ipatinga</t>
  </si>
  <si>
    <t>RGINT de Juiz de Fora</t>
  </si>
  <si>
    <t>RGINT de Barbacena</t>
  </si>
  <si>
    <t>RGINT de Varginha</t>
  </si>
  <si>
    <t>RGINT de Pouso Alegre</t>
  </si>
  <si>
    <t>RGINT de Uberaba</t>
  </si>
  <si>
    <t>RGINT de Uberlândia</t>
  </si>
  <si>
    <t>RGINT de Patos de Minas</t>
  </si>
  <si>
    <t>RGINT de Divinópolis</t>
  </si>
  <si>
    <t>Fonte: Ministério da Saúde - DataSus/Estatísticas Vitais - http://datasus.saude.gov.br</t>
  </si>
  <si>
    <t xml:space="preserve">               Secretaria  Estadual da Saúde / Painel do Coronavírus</t>
  </si>
  <si>
    <t>Elaboração: Fundação João Pinheiro</t>
  </si>
  <si>
    <t>Minas Gerais e Regiões Geográficas Intermediárias (RGInt): Balanço dos Óbitos por Covid-19 -  2020</t>
  </si>
  <si>
    <t>População 2020</t>
  </si>
  <si>
    <t>Óbitos por Covid-19</t>
  </si>
  <si>
    <t>TBM 1000/habitantes</t>
  </si>
  <si>
    <t>Razão Mortalidade (p/1000 Casos)</t>
  </si>
  <si>
    <t>Casos  (p/100 Mil hab.)</t>
  </si>
  <si>
    <t>Óbitos  (p/100 Mil hab.)</t>
  </si>
  <si>
    <t>Totais de 2020</t>
  </si>
  <si>
    <t>%  no Total do Estado</t>
  </si>
  <si>
    <t>Casos</t>
  </si>
  <si>
    <t>Óbitos</t>
  </si>
  <si>
    <t xml:space="preserve">Óbitos Totais da região / Pop. Total </t>
  </si>
  <si>
    <t>Óbitos por Covid-19 / Casos</t>
  </si>
  <si>
    <t>Fonte de Dados Primários: Secretaria  Estadual da Saúde / Painel do Coronavírus</t>
  </si>
  <si>
    <t>Mortes sem Covid</t>
  </si>
  <si>
    <t>Mortes com Covid</t>
  </si>
  <si>
    <t>Pop. 2020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</si>
  <si>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</si>
  <si>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</si>
  <si>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</si>
  <si>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</si>
  <si>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</si>
  <si>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</si>
  <si>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</si>
  <si>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</si>
  <si>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</si>
  <si>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</si>
  <si>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</si>
  <si>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</si>
  <si>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</si>
  <si>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TBM / 1000 mortes (sem os óbitos por Covid-19</t>
  </si>
  <si>
    <t>TBM / 1000 mortes (com os óbitos por Covid-19</t>
  </si>
  <si>
    <t>Minas  Gerais e RGInt: Taxa Bruta de Mortalidade (TBM) com e sem os Óbitos por Covid-19 - 2020</t>
  </si>
  <si>
    <t>Minas Gerais e RGInts: Esperança de Vida ao Nascer (em anos) e Impacto da Covid-19 nos resultados para 2020</t>
  </si>
  <si>
    <t>Estimativas para 2020</t>
  </si>
  <si>
    <t>Impacto em anos de vida</t>
  </si>
  <si>
    <t>Sem Covid-19     (IBGE)</t>
  </si>
  <si>
    <t>Com Covid-19     (FJP)</t>
  </si>
  <si>
    <t xml:space="preserve"> Belo Horizonte</t>
  </si>
  <si>
    <t xml:space="preserve"> Montes Claros</t>
  </si>
  <si>
    <t xml:space="preserve"> Teófilo Otoni</t>
  </si>
  <si>
    <t xml:space="preserve"> Governador Valadares</t>
  </si>
  <si>
    <t xml:space="preserve"> Ipatinga</t>
  </si>
  <si>
    <t xml:space="preserve"> Juiz de Fora</t>
  </si>
  <si>
    <t xml:space="preserve"> Barbacena</t>
  </si>
  <si>
    <t xml:space="preserve"> Varginha</t>
  </si>
  <si>
    <t xml:space="preserve"> Pouso Alegre</t>
  </si>
  <si>
    <t xml:space="preserve"> Uberaba</t>
  </si>
  <si>
    <t xml:space="preserve"> Uberlândia</t>
  </si>
  <si>
    <t xml:space="preserve"> Patos de Minas</t>
  </si>
  <si>
    <t xml:space="preserve"> Divinópolis</t>
  </si>
  <si>
    <t>MINAS GERAIS</t>
  </si>
  <si>
    <t xml:space="preserve">Tx. de Impacto (%) </t>
  </si>
  <si>
    <t>Minas Gerais e RGInt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</si>
</sst>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1" fontId="0" fillId="0" borderId="0" xfId="0" applyNumberFormat="1"/>
    <xf numFmtId="165" fontId="0" fillId="0" borderId="0" xfId="0" applyNumberFormat="1"/>
    <xf numFmtId="2" fontId="0" fillId="0" borderId="0" xfId="0" applyNumberFormat="1"/>
    <xf numFmtId="0" fontId="6" fillId="0" borderId="0" xfId="0" applyFont="1"/>
    <xf numFmtId="0" fontId="0" fillId="0" borderId="0" xfId="0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164" fontId="0" fillId="0" borderId="0" xfId="1" applyNumberFormat="1" applyFont="1" applyAlignment="1">
      <alignment horizontal="left" vertical="center"/>
    </xf>
    <xf numFmtId="164" fontId="0" fillId="0" borderId="0" xfId="1" applyNumberFormat="1" applyFont="1" applyAlignment="1">
      <alignment horizontal="left"/>
    </xf>
    <xf numFmtId="164" fontId="0" fillId="0" borderId="8" xfId="1" applyNumberFormat="1" applyFont="1" applyBorder="1" applyAlignment="1">
      <alignment horizontal="left"/>
    </xf>
    <xf numFmtId="0" fontId="0" fillId="0" borderId="0" xfId="0" applyFont="1"/>
    <xf numFmtId="3" fontId="5" fillId="0" borderId="15" xfId="1" applyNumberFormat="1" applyFont="1" applyBorder="1" applyAlignment="1">
      <alignment horizontal="center"/>
    </xf>
    <xf numFmtId="3" fontId="5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3" fontId="4" fillId="0" borderId="16" xfId="1" applyNumberFormat="1" applyFont="1" applyBorder="1" applyAlignment="1">
      <alignment horizontal="center"/>
    </xf>
    <xf numFmtId="3" fontId="4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3" fontId="4" fillId="0" borderId="17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2" fontId="4" fillId="0" borderId="8" xfId="1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/>
    <xf numFmtId="0" fontId="0" fillId="0" borderId="4" xfId="0" applyFont="1" applyBorder="1"/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8" xfId="0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DD500-4C5E-4D81-86A4-7B70472FEF34}">
  <dimension ref="A1:L21"/>
  <sheetViews>
    <sheetView workbookViewId="0">
      <selection activeCell="A6" sqref="A6"/>
    </sheetView>
  </sheetViews>
  <sheetFormatPr defaultRowHeight="15" x14ac:dyDescent="0.25"/>
  <cols>
    <col min="1" max="1" width="31.42578125" customWidth="1"/>
    <col min="2" max="2" width="14" bestFit="1" customWidth="1"/>
    <col min="4" max="4" width="9.5703125" customWidth="1"/>
    <col min="5" max="5" width="7.42578125" customWidth="1"/>
    <col min="6" max="6" width="13.28515625" customWidth="1"/>
    <col min="7" max="8" width="32.42578125" bestFit="1" customWidth="1"/>
    <col min="9" max="9" width="31.42578125" bestFit="1" customWidth="1"/>
    <col min="10" max="10" width="21.140625" bestFit="1" customWidth="1"/>
    <col min="11" max="11" width="22.140625" bestFit="1" customWidth="1"/>
  </cols>
  <sheetData>
    <row r="1" spans="1:12" ht="26.25" customHeight="1" thickBot="1" x14ac:dyDescent="0.3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15.75" thickTop="1" x14ac:dyDescent="0.25">
      <c r="A2" s="44" t="s">
        <v>81</v>
      </c>
      <c r="B2" s="45" t="s">
        <v>29</v>
      </c>
      <c r="C2" s="44" t="s">
        <v>30</v>
      </c>
      <c r="D2" s="44"/>
      <c r="E2" s="44"/>
      <c r="F2" s="44"/>
      <c r="G2" s="46" t="s">
        <v>31</v>
      </c>
      <c r="H2" s="46"/>
      <c r="I2" s="45" t="s">
        <v>32</v>
      </c>
      <c r="J2" s="45" t="s">
        <v>33</v>
      </c>
      <c r="K2" s="47" t="s">
        <v>34</v>
      </c>
      <c r="L2" s="5"/>
    </row>
    <row r="3" spans="1:12" ht="25.5" customHeight="1" x14ac:dyDescent="0.25">
      <c r="A3" s="48"/>
      <c r="B3" s="49"/>
      <c r="C3" s="48" t="s">
        <v>35</v>
      </c>
      <c r="D3" s="48"/>
      <c r="E3" s="48" t="s">
        <v>36</v>
      </c>
      <c r="F3" s="48"/>
      <c r="G3" s="50" t="s">
        <v>10</v>
      </c>
      <c r="H3" s="51" t="s">
        <v>11</v>
      </c>
      <c r="I3" s="49"/>
      <c r="J3" s="49"/>
      <c r="K3" s="52"/>
      <c r="L3" s="5"/>
    </row>
    <row r="4" spans="1:12" ht="22.5" customHeight="1" x14ac:dyDescent="0.25">
      <c r="A4" s="48"/>
      <c r="B4" s="49"/>
      <c r="C4" s="48" t="s">
        <v>37</v>
      </c>
      <c r="D4" s="48" t="s">
        <v>38</v>
      </c>
      <c r="E4" s="48" t="s">
        <v>37</v>
      </c>
      <c r="F4" s="48" t="s">
        <v>38</v>
      </c>
      <c r="G4" s="49" t="s">
        <v>39</v>
      </c>
      <c r="H4" s="49" t="s">
        <v>39</v>
      </c>
      <c r="I4" s="49" t="s">
        <v>40</v>
      </c>
      <c r="J4" s="49"/>
      <c r="K4" s="52"/>
      <c r="L4" s="5"/>
    </row>
    <row r="5" spans="1:12" x14ac:dyDescent="0.25">
      <c r="A5" s="48"/>
      <c r="B5" s="49"/>
      <c r="C5" s="48"/>
      <c r="D5" s="48"/>
      <c r="E5" s="48"/>
      <c r="F5" s="48"/>
      <c r="G5" s="49"/>
      <c r="H5" s="49"/>
      <c r="I5" s="49"/>
      <c r="J5" s="49"/>
      <c r="K5" s="52"/>
      <c r="L5" s="5"/>
    </row>
    <row r="6" spans="1:12" x14ac:dyDescent="0.25">
      <c r="A6" s="66" t="s">
        <v>79</v>
      </c>
      <c r="B6" s="14">
        <v>21292139.507808737</v>
      </c>
      <c r="C6" s="15">
        <f>SUM(C7:C19)</f>
        <v>540316</v>
      </c>
      <c r="D6" s="15">
        <v>12519</v>
      </c>
      <c r="E6" s="16">
        <f t="shared" ref="E6:E19" si="0">C6/$C$6*100</f>
        <v>100</v>
      </c>
      <c r="F6" s="16">
        <f t="shared" ref="F6:F19" si="1">D6/$D$6*100</f>
        <v>100</v>
      </c>
      <c r="G6" s="16">
        <v>7.1922414915188098</v>
      </c>
      <c r="H6" s="16">
        <v>6.6597894767519525</v>
      </c>
      <c r="I6" s="17">
        <f>D6/C6*1000</f>
        <v>23.169774724420524</v>
      </c>
      <c r="J6" s="15">
        <f>C6/$B6*100000</f>
        <v>2537.631316016143</v>
      </c>
      <c r="K6" s="18">
        <f>D6/$B6*100000</f>
        <v>58.796345925728829</v>
      </c>
    </row>
    <row r="7" spans="1:12" x14ac:dyDescent="0.25">
      <c r="A7" s="19" t="s">
        <v>12</v>
      </c>
      <c r="B7" s="31">
        <v>6301078.9754075129</v>
      </c>
      <c r="C7" s="20">
        <v>155622.78346319526</v>
      </c>
      <c r="D7" s="20">
        <v>4043</v>
      </c>
      <c r="E7" s="21">
        <f t="shared" si="0"/>
        <v>28.802179365999759</v>
      </c>
      <c r="F7" s="21">
        <f t="shared" si="1"/>
        <v>32.294911734164074</v>
      </c>
      <c r="G7" s="21">
        <v>7.2019043094788309</v>
      </c>
      <c r="H7" s="21">
        <v>6.2863071704694571</v>
      </c>
      <c r="I7" s="22">
        <f>D7/C7*1000</f>
        <v>25.979486486669664</v>
      </c>
      <c r="J7" s="20">
        <f>C7/$B7*100000</f>
        <v>2469.7799229397942</v>
      </c>
      <c r="K7" s="23">
        <f>D7/$B7*100000</f>
        <v>64.163614133062424</v>
      </c>
    </row>
    <row r="8" spans="1:12" x14ac:dyDescent="0.25">
      <c r="A8" s="24" t="s">
        <v>13</v>
      </c>
      <c r="B8" s="32">
        <v>1701188.5731693069</v>
      </c>
      <c r="C8" s="20">
        <v>31858.791809198025</v>
      </c>
      <c r="D8" s="20">
        <v>565</v>
      </c>
      <c r="E8" s="21">
        <f t="shared" si="0"/>
        <v>5.8963258184466172</v>
      </c>
      <c r="F8" s="21">
        <f t="shared" si="1"/>
        <v>4.5131400271587188</v>
      </c>
      <c r="G8" s="21">
        <v>8.4505908524331854</v>
      </c>
      <c r="H8" s="21">
        <v>7.5992878443025162</v>
      </c>
      <c r="I8" s="22">
        <f t="shared" ref="I8:I19" si="2">D8/C8*1000</f>
        <v>17.734508056167954</v>
      </c>
      <c r="J8" s="20">
        <f t="shared" ref="J8:K19" si="3">C8/$B8*100000</f>
        <v>1872.7372327598719</v>
      </c>
      <c r="K8" s="23">
        <f t="shared" si="3"/>
        <v>33.212073541465628</v>
      </c>
    </row>
    <row r="9" spans="1:12" x14ac:dyDescent="0.25">
      <c r="A9" s="24" t="s">
        <v>14</v>
      </c>
      <c r="B9" s="32">
        <v>1242374.2449461506</v>
      </c>
      <c r="C9" s="20">
        <v>22063.527524388697</v>
      </c>
      <c r="D9" s="20">
        <v>467</v>
      </c>
      <c r="E9" s="21">
        <f t="shared" si="0"/>
        <v>4.0834488566669682</v>
      </c>
      <c r="F9" s="21">
        <f t="shared" si="1"/>
        <v>3.7303298985541975</v>
      </c>
      <c r="G9" s="21">
        <v>7.3224190295027363</v>
      </c>
      <c r="H9" s="21">
        <v>6.4808982299514524</v>
      </c>
      <c r="I9" s="22">
        <f t="shared" si="2"/>
        <v>21.166153031684761</v>
      </c>
      <c r="J9" s="20">
        <f t="shared" si="3"/>
        <v>1775.9163645045633</v>
      </c>
      <c r="K9" s="23">
        <f t="shared" si="3"/>
        <v>37.589317542576843</v>
      </c>
    </row>
    <row r="10" spans="1:12" x14ac:dyDescent="0.25">
      <c r="A10" s="24" t="s">
        <v>15</v>
      </c>
      <c r="B10" s="32">
        <v>787046.01683180209</v>
      </c>
      <c r="C10" s="20">
        <v>25137.540130495378</v>
      </c>
      <c r="D10" s="20">
        <v>726</v>
      </c>
      <c r="E10" s="21">
        <f t="shared" si="0"/>
        <v>4.6523775217641861</v>
      </c>
      <c r="F10" s="21">
        <f t="shared" si="1"/>
        <v>5.7991852384375751</v>
      </c>
      <c r="G10" s="21">
        <v>7.2064215045738527</v>
      </c>
      <c r="H10" s="21">
        <v>6.5850291462936932</v>
      </c>
      <c r="I10" s="22">
        <f t="shared" si="2"/>
        <v>28.881107547960102</v>
      </c>
      <c r="J10" s="20">
        <f t="shared" si="3"/>
        <v>3193.9098341015388</v>
      </c>
      <c r="K10" s="23">
        <f t="shared" si="3"/>
        <v>92.243653417173945</v>
      </c>
    </row>
    <row r="11" spans="1:12" x14ac:dyDescent="0.25">
      <c r="A11" s="24" t="s">
        <v>16</v>
      </c>
      <c r="B11" s="32">
        <v>1036110.5329209084</v>
      </c>
      <c r="C11" s="20">
        <v>45261.146237172172</v>
      </c>
      <c r="D11" s="20">
        <v>1045</v>
      </c>
      <c r="E11" s="21">
        <f t="shared" si="0"/>
        <v>8.3767917731794306</v>
      </c>
      <c r="F11" s="21">
        <f t="shared" si="1"/>
        <v>8.3473120856298433</v>
      </c>
      <c r="G11" s="21">
        <v>8.4229707993935072</v>
      </c>
      <c r="H11" s="21">
        <v>7.8283277004470975</v>
      </c>
      <c r="I11" s="22">
        <f t="shared" si="2"/>
        <v>23.088235426564609</v>
      </c>
      <c r="J11" s="20">
        <f t="shared" si="3"/>
        <v>4368.3704391630954</v>
      </c>
      <c r="K11" s="23">
        <f t="shared" si="3"/>
        <v>100.85796512984298</v>
      </c>
    </row>
    <row r="12" spans="1:12" x14ac:dyDescent="0.25">
      <c r="A12" s="24" t="s">
        <v>17</v>
      </c>
      <c r="B12" s="32">
        <v>2360485.7272417275</v>
      </c>
      <c r="C12" s="20">
        <v>60588.940390219184</v>
      </c>
      <c r="D12" s="20">
        <v>1551</v>
      </c>
      <c r="E12" s="21">
        <f t="shared" si="0"/>
        <v>11.213612106659655</v>
      </c>
      <c r="F12" s="21">
        <f t="shared" si="1"/>
        <v>12.389168463934819</v>
      </c>
      <c r="G12" s="21">
        <v>6.536429311692233</v>
      </c>
      <c r="H12" s="21">
        <v>5.9576556993803926</v>
      </c>
      <c r="I12" s="22">
        <f t="shared" si="2"/>
        <v>25.598731220762136</v>
      </c>
      <c r="J12" s="20">
        <f t="shared" si="3"/>
        <v>2566.7996925793113</v>
      </c>
      <c r="K12" s="23">
        <f t="shared" si="3"/>
        <v>65.706815427872669</v>
      </c>
    </row>
    <row r="13" spans="1:12" x14ac:dyDescent="0.25">
      <c r="A13" s="24" t="s">
        <v>18</v>
      </c>
      <c r="B13" s="32">
        <v>782954.1618454617</v>
      </c>
      <c r="C13" s="20">
        <v>13334.352765108322</v>
      </c>
      <c r="D13" s="20">
        <v>196</v>
      </c>
      <c r="E13" s="21">
        <f t="shared" si="0"/>
        <v>2.4678804190711214</v>
      </c>
      <c r="F13" s="21">
        <f t="shared" si="1"/>
        <v>1.5656202572090421</v>
      </c>
      <c r="G13" s="21">
        <v>7.9853912770980564</v>
      </c>
      <c r="H13" s="21">
        <v>7.4896350529805744</v>
      </c>
      <c r="I13" s="22">
        <f t="shared" si="2"/>
        <v>14.698876162393757</v>
      </c>
      <c r="J13" s="20">
        <f t="shared" si="3"/>
        <v>1703.082174527126</v>
      </c>
      <c r="K13" s="23">
        <f t="shared" si="3"/>
        <v>25.033393977754493</v>
      </c>
    </row>
    <row r="14" spans="1:12" x14ac:dyDescent="0.25">
      <c r="A14" s="24" t="s">
        <v>19</v>
      </c>
      <c r="B14" s="32">
        <v>1656600.1177445939</v>
      </c>
      <c r="C14" s="20">
        <v>26011.391945394655</v>
      </c>
      <c r="D14" s="20">
        <v>622</v>
      </c>
      <c r="E14" s="21">
        <f t="shared" si="0"/>
        <v>4.8141072900663042</v>
      </c>
      <c r="F14" s="21">
        <f t="shared" si="1"/>
        <v>4.9684479591021642</v>
      </c>
      <c r="G14" s="21">
        <v>7.0068769457637101</v>
      </c>
      <c r="H14" s="21">
        <v>6.5472591915722482</v>
      </c>
      <c r="I14" s="22">
        <f t="shared" si="2"/>
        <v>23.912599575822615</v>
      </c>
      <c r="J14" s="20">
        <f t="shared" si="3"/>
        <v>1570.1672157797684</v>
      </c>
      <c r="K14" s="23">
        <f t="shared" si="3"/>
        <v>37.546779898025868</v>
      </c>
    </row>
    <row r="15" spans="1:12" x14ac:dyDescent="0.25">
      <c r="A15" s="24" t="s">
        <v>20</v>
      </c>
      <c r="B15" s="32">
        <v>1307671.6230335825</v>
      </c>
      <c r="C15" s="20">
        <v>28604.072627644753</v>
      </c>
      <c r="D15" s="20">
        <v>720</v>
      </c>
      <c r="E15" s="21">
        <f t="shared" si="0"/>
        <v>5.2939525440010566</v>
      </c>
      <c r="F15" s="21">
        <f t="shared" si="1"/>
        <v>5.7512580877066855</v>
      </c>
      <c r="G15" s="21">
        <v>7.1361765667540533</v>
      </c>
      <c r="H15" s="21">
        <v>6.7891540923594231</v>
      </c>
      <c r="I15" s="22">
        <f t="shared" si="2"/>
        <v>25.171240801009127</v>
      </c>
      <c r="J15" s="20">
        <f t="shared" si="3"/>
        <v>2187.4048594316073</v>
      </c>
      <c r="K15" s="23">
        <f t="shared" si="3"/>
        <v>55.059694446050514</v>
      </c>
    </row>
    <row r="16" spans="1:12" x14ac:dyDescent="0.25">
      <c r="A16" s="24" t="s">
        <v>21</v>
      </c>
      <c r="B16" s="32">
        <v>807169.6334182081</v>
      </c>
      <c r="C16" s="20">
        <v>24681.374049790953</v>
      </c>
      <c r="D16" s="20">
        <v>558</v>
      </c>
      <c r="E16" s="21">
        <f t="shared" si="0"/>
        <v>4.567951726358455</v>
      </c>
      <c r="F16" s="21">
        <f t="shared" si="1"/>
        <v>4.4572250179726813</v>
      </c>
      <c r="G16" s="21">
        <v>6.9397286166965753</v>
      </c>
      <c r="H16" s="21">
        <v>6.592883154141794</v>
      </c>
      <c r="I16" s="22">
        <f t="shared" si="2"/>
        <v>22.608141624300135</v>
      </c>
      <c r="J16" s="20">
        <f t="shared" si="3"/>
        <v>3057.7679124609881</v>
      </c>
      <c r="K16" s="23">
        <f t="shared" si="3"/>
        <v>69.130450019158602</v>
      </c>
    </row>
    <row r="17" spans="1:11" x14ac:dyDescent="0.25">
      <c r="A17" s="24" t="s">
        <v>22</v>
      </c>
      <c r="B17" s="32">
        <v>1162882.8926879244</v>
      </c>
      <c r="C17" s="20">
        <v>58728.333365006969</v>
      </c>
      <c r="D17" s="20">
        <v>1100</v>
      </c>
      <c r="E17" s="21">
        <f t="shared" si="0"/>
        <v>10.869256761785135</v>
      </c>
      <c r="F17" s="21">
        <f t="shared" si="1"/>
        <v>8.7866443006629922</v>
      </c>
      <c r="G17" s="21">
        <v>7.8054639818344773</v>
      </c>
      <c r="H17" s="21">
        <v>7.4650087397431237</v>
      </c>
      <c r="I17" s="22">
        <f t="shared" si="2"/>
        <v>18.730311877970475</v>
      </c>
      <c r="J17" s="20">
        <f t="shared" si="3"/>
        <v>5050.2362477154029</v>
      </c>
      <c r="K17" s="23">
        <f t="shared" si="3"/>
        <v>94.592499977140861</v>
      </c>
    </row>
    <row r="18" spans="1:11" x14ac:dyDescent="0.25">
      <c r="A18" s="24" t="s">
        <v>23</v>
      </c>
      <c r="B18" s="32">
        <v>830107.07410096959</v>
      </c>
      <c r="C18" s="20">
        <v>22795.743871151652</v>
      </c>
      <c r="D18" s="20">
        <v>419</v>
      </c>
      <c r="E18" s="21">
        <f t="shared" si="0"/>
        <v>4.218965174296458</v>
      </c>
      <c r="F18" s="21">
        <f t="shared" si="1"/>
        <v>3.3469126927070851</v>
      </c>
      <c r="G18" s="21">
        <v>6.2595758717116858</v>
      </c>
      <c r="H18" s="21">
        <v>5.954831596218968</v>
      </c>
      <c r="I18" s="22">
        <f t="shared" si="2"/>
        <v>18.380624136168272</v>
      </c>
      <c r="J18" s="20">
        <f t="shared" si="3"/>
        <v>2746.120902034248</v>
      </c>
      <c r="K18" s="23">
        <f t="shared" si="3"/>
        <v>50.475416132766895</v>
      </c>
    </row>
    <row r="19" spans="1:11" ht="15.75" thickBot="1" x14ac:dyDescent="0.3">
      <c r="A19" s="25" t="s">
        <v>24</v>
      </c>
      <c r="B19" s="33">
        <v>1316469.9344605929</v>
      </c>
      <c r="C19" s="26">
        <v>25628.001821234007</v>
      </c>
      <c r="D19" s="26">
        <v>507</v>
      </c>
      <c r="E19" s="27">
        <f t="shared" si="0"/>
        <v>4.7431506417048555</v>
      </c>
      <c r="F19" s="27">
        <f t="shared" si="1"/>
        <v>4.0498442367601246</v>
      </c>
      <c r="G19" s="27">
        <v>7.4395990130020877</v>
      </c>
      <c r="H19" s="27">
        <v>7.2121654281977063</v>
      </c>
      <c r="I19" s="28">
        <f t="shared" si="2"/>
        <v>19.783048383425921</v>
      </c>
      <c r="J19" s="26">
        <f t="shared" si="3"/>
        <v>1946.7213910764137</v>
      </c>
      <c r="K19" s="29">
        <f t="shared" si="3"/>
        <v>38.512083468714906</v>
      </c>
    </row>
    <row r="20" spans="1:11" ht="15.75" thickTop="1" x14ac:dyDescent="0.25">
      <c r="A20" s="4" t="s">
        <v>41</v>
      </c>
      <c r="B20" s="1"/>
      <c r="C20" s="1"/>
      <c r="D20" s="1"/>
      <c r="E20" s="2"/>
      <c r="F20" s="2"/>
      <c r="G20" s="2"/>
      <c r="H20" s="2"/>
      <c r="I20" s="3"/>
      <c r="J20" s="3"/>
      <c r="K20" s="3"/>
    </row>
    <row r="21" spans="1:11" x14ac:dyDescent="0.25">
      <c r="A21" s="4" t="s">
        <v>27</v>
      </c>
      <c r="B21" s="1"/>
    </row>
  </sheetData>
  <mergeCells count="17">
    <mergeCell ref="E3:F3"/>
    <mergeCell ref="A1:K1"/>
    <mergeCell ref="A2:A5"/>
    <mergeCell ref="B2:B5"/>
    <mergeCell ref="C2:F2"/>
    <mergeCell ref="G2:H2"/>
    <mergeCell ref="I2:I3"/>
    <mergeCell ref="J2:J5"/>
    <mergeCell ref="K2:K5"/>
    <mergeCell ref="C3:D3"/>
    <mergeCell ref="C4:C5"/>
    <mergeCell ref="I4:I5"/>
    <mergeCell ref="D4:D5"/>
    <mergeCell ref="E4:E5"/>
    <mergeCell ref="F4:F5"/>
    <mergeCell ref="G4:G5"/>
    <mergeCell ref="H4:H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39900-5013-4C19-B74C-F68495402343}">
  <dimension ref="A1:N21"/>
  <sheetViews>
    <sheetView workbookViewId="0">
      <selection activeCell="A6" sqref="A6:A18"/>
    </sheetView>
  </sheetViews>
  <sheetFormatPr defaultRowHeight="15" x14ac:dyDescent="0.25"/>
  <cols>
    <col min="1" max="1" width="27.7109375" customWidth="1"/>
    <col min="2" max="2" width="13.140625" bestFit="1" customWidth="1"/>
    <col min="3" max="3" width="13.28515625" bestFit="1" customWidth="1"/>
    <col min="4" max="4" width="12.140625" customWidth="1"/>
    <col min="5" max="5" width="13.140625" bestFit="1" customWidth="1"/>
    <col min="6" max="6" width="13.28515625" bestFit="1" customWidth="1"/>
    <col min="7" max="7" width="12" customWidth="1"/>
    <col min="8" max="8" width="13.140625" bestFit="1" customWidth="1"/>
    <col min="9" max="9" width="13.28515625" bestFit="1" customWidth="1"/>
    <col min="10" max="10" width="12" customWidth="1"/>
    <col min="11" max="11" width="13.140625" bestFit="1" customWidth="1"/>
    <col min="12" max="12" width="13.28515625" bestFit="1" customWidth="1"/>
    <col min="13" max="13" width="12.28515625" customWidth="1"/>
    <col min="14" max="14" width="9.140625" style="5"/>
  </cols>
  <sheetData>
    <row r="1" spans="1:13" ht="37.5" customHeight="1" thickBo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.75" thickTop="1" x14ac:dyDescent="0.25">
      <c r="A2" s="53" t="s">
        <v>81</v>
      </c>
      <c r="B2" s="54" t="s">
        <v>2</v>
      </c>
      <c r="C2" s="55"/>
      <c r="D2" s="56"/>
      <c r="E2" s="54" t="s">
        <v>3</v>
      </c>
      <c r="F2" s="55"/>
      <c r="G2" s="56"/>
      <c r="H2" s="54" t="s">
        <v>4</v>
      </c>
      <c r="I2" s="55"/>
      <c r="J2" s="56"/>
      <c r="K2" s="57" t="s">
        <v>5</v>
      </c>
      <c r="L2" s="54"/>
      <c r="M2" s="34"/>
    </row>
    <row r="3" spans="1:13" ht="15" customHeight="1" x14ac:dyDescent="0.25">
      <c r="A3" s="53"/>
      <c r="B3" s="58" t="s">
        <v>6</v>
      </c>
      <c r="C3" s="58"/>
      <c r="D3" s="59" t="s">
        <v>80</v>
      </c>
      <c r="E3" s="58" t="s">
        <v>7</v>
      </c>
      <c r="F3" s="58"/>
      <c r="G3" s="59" t="s">
        <v>80</v>
      </c>
      <c r="H3" s="58" t="s">
        <v>8</v>
      </c>
      <c r="I3" s="58"/>
      <c r="J3" s="59" t="s">
        <v>80</v>
      </c>
      <c r="K3" s="58" t="s">
        <v>9</v>
      </c>
      <c r="L3" s="60"/>
      <c r="M3" s="61" t="s">
        <v>80</v>
      </c>
    </row>
    <row r="4" spans="1:13" x14ac:dyDescent="0.25">
      <c r="A4" s="62"/>
      <c r="B4" s="63" t="s">
        <v>10</v>
      </c>
      <c r="C4" s="63" t="s">
        <v>11</v>
      </c>
      <c r="D4" s="46"/>
      <c r="E4" s="63" t="s">
        <v>10</v>
      </c>
      <c r="F4" s="63" t="s">
        <v>11</v>
      </c>
      <c r="G4" s="46"/>
      <c r="H4" s="63" t="s">
        <v>10</v>
      </c>
      <c r="I4" s="63" t="s">
        <v>11</v>
      </c>
      <c r="J4" s="46"/>
      <c r="K4" s="63" t="s">
        <v>10</v>
      </c>
      <c r="L4" s="64" t="s">
        <v>11</v>
      </c>
      <c r="M4" s="65"/>
    </row>
    <row r="5" spans="1:13" x14ac:dyDescent="0.25">
      <c r="A5" s="66" t="s">
        <v>79</v>
      </c>
      <c r="B5" s="35">
        <v>5347.5</v>
      </c>
      <c r="C5" s="36">
        <v>5394.980991786937</v>
      </c>
      <c r="D5" s="37">
        <f>((C5/B5)-1)*100</f>
        <v>0.8879100848422139</v>
      </c>
      <c r="E5" s="36">
        <v>9760.2784748432405</v>
      </c>
      <c r="F5" s="36">
        <v>10172.017453116803</v>
      </c>
      <c r="G5" s="37">
        <f>((F5/E5)-1)*100</f>
        <v>4.2185167086656872</v>
      </c>
      <c r="H5" s="36">
        <v>26388.563849117538</v>
      </c>
      <c r="I5" s="36">
        <v>28347.571704468952</v>
      </c>
      <c r="J5" s="37">
        <f>((I5/H5)-1)*100</f>
        <v>7.4237001549325443</v>
      </c>
      <c r="K5" s="36">
        <v>101102.55714846231</v>
      </c>
      <c r="L5" s="36">
        <v>110085.15086443321</v>
      </c>
      <c r="M5" s="37">
        <f>((L5/K5)-1)*100</f>
        <v>8.8846355318002104</v>
      </c>
    </row>
    <row r="6" spans="1:13" x14ac:dyDescent="0.25">
      <c r="A6" s="67" t="s">
        <v>66</v>
      </c>
      <c r="B6" s="38">
        <v>1578</v>
      </c>
      <c r="C6" s="39">
        <v>1585.9125271644068</v>
      </c>
      <c r="D6" s="40">
        <f t="shared" ref="D6:D18" si="0">((C6/B6)-1)*100</f>
        <v>0.50142757695861295</v>
      </c>
      <c r="E6" s="39">
        <v>2901.145791711891</v>
      </c>
      <c r="F6" s="39">
        <v>3030.3168415126793</v>
      </c>
      <c r="G6" s="40">
        <f t="shared" ref="G6:G18" si="1">((F6/E6)-1)*100</f>
        <v>4.4524149792750656</v>
      </c>
      <c r="H6" s="39">
        <v>7193.9693861457599</v>
      </c>
      <c r="I6" s="39">
        <v>7829.3873320894454</v>
      </c>
      <c r="J6" s="40">
        <f t="shared" ref="J6:J18" si="2">((I6/H6)-1)*100</f>
        <v>8.8326473444185325</v>
      </c>
      <c r="K6" s="39">
        <v>26287.241057080548</v>
      </c>
      <c r="L6" s="39">
        <v>29202.507611307181</v>
      </c>
      <c r="M6" s="40">
        <f t="shared" ref="M6:M18" si="3">((L6/K6)-1)*100</f>
        <v>11.090043827331964</v>
      </c>
    </row>
    <row r="7" spans="1:13" x14ac:dyDescent="0.25">
      <c r="A7" s="67" t="s">
        <v>67</v>
      </c>
      <c r="B7" s="38">
        <v>496</v>
      </c>
      <c r="C7" s="39">
        <v>502.88063585444661</v>
      </c>
      <c r="D7" s="40">
        <f t="shared" si="0"/>
        <v>1.3872249706545547</v>
      </c>
      <c r="E7" s="39">
        <v>807.60512003674637</v>
      </c>
      <c r="F7" s="39">
        <v>835.94792550792204</v>
      </c>
      <c r="G7" s="40">
        <f t="shared" si="1"/>
        <v>3.5094880861931799</v>
      </c>
      <c r="H7" s="39">
        <v>2020</v>
      </c>
      <c r="I7" s="39">
        <v>2125.29684960945</v>
      </c>
      <c r="J7" s="40">
        <f t="shared" si="2"/>
        <v>5.21271532720049</v>
      </c>
      <c r="K7" s="39">
        <v>6796.4458094489855</v>
      </c>
      <c r="L7" s="39">
        <v>7174.082271282844</v>
      </c>
      <c r="M7" s="40">
        <f t="shared" si="3"/>
        <v>5.5563815620928825</v>
      </c>
    </row>
    <row r="8" spans="1:13" x14ac:dyDescent="0.25">
      <c r="A8" s="67" t="s">
        <v>68</v>
      </c>
      <c r="B8" s="38">
        <v>397</v>
      </c>
      <c r="C8" s="39">
        <v>400.93572223608032</v>
      </c>
      <c r="D8" s="40">
        <f t="shared" si="0"/>
        <v>0.99136580253913476</v>
      </c>
      <c r="E8" s="39">
        <v>637.90245514176218</v>
      </c>
      <c r="F8" s="39">
        <v>663.35172734725506</v>
      </c>
      <c r="G8" s="40">
        <f t="shared" si="1"/>
        <v>3.9895241036244755</v>
      </c>
      <c r="H8" s="39">
        <v>1571.2563080371499</v>
      </c>
      <c r="I8" s="39">
        <v>1654.75318133663</v>
      </c>
      <c r="J8" s="40">
        <f t="shared" si="2"/>
        <v>5.3140199261179966</v>
      </c>
      <c r="K8" s="39">
        <v>5755.9865141739301</v>
      </c>
      <c r="L8" s="39">
        <v>6070.5293750393612</v>
      </c>
      <c r="M8" s="40">
        <f t="shared" si="3"/>
        <v>5.4646212268023797</v>
      </c>
    </row>
    <row r="9" spans="1:13" x14ac:dyDescent="0.25">
      <c r="A9" s="67" t="s">
        <v>69</v>
      </c>
      <c r="B9" s="38">
        <v>241.5</v>
      </c>
      <c r="C9" s="39">
        <v>243.47700827990809</v>
      </c>
      <c r="D9" s="40">
        <f t="shared" si="0"/>
        <v>0.8186369689060502</v>
      </c>
      <c r="E9" s="39">
        <v>429.90343496046717</v>
      </c>
      <c r="F9" s="39">
        <v>455.34595108883354</v>
      </c>
      <c r="G9" s="40">
        <f t="shared" si="1"/>
        <v>5.9181932637281776</v>
      </c>
      <c r="H9" s="39">
        <v>1056.5018125704669</v>
      </c>
      <c r="I9" s="39">
        <v>1163.979563011726</v>
      </c>
      <c r="J9" s="40">
        <f t="shared" si="2"/>
        <v>10.17298306188097</v>
      </c>
      <c r="K9" s="39">
        <v>4187.2676693467247</v>
      </c>
      <c r="L9" s="39">
        <v>4715.0120263083081</v>
      </c>
      <c r="M9" s="40">
        <f t="shared" si="3"/>
        <v>12.60354958497123</v>
      </c>
    </row>
    <row r="10" spans="1:13" x14ac:dyDescent="0.25">
      <c r="A10" s="67" t="s">
        <v>70</v>
      </c>
      <c r="B10" s="38">
        <v>246.5</v>
      </c>
      <c r="C10" s="39">
        <v>256.39867510576499</v>
      </c>
      <c r="D10" s="40">
        <f t="shared" si="0"/>
        <v>4.0156896980791057</v>
      </c>
      <c r="E10" s="39">
        <v>432.2641317670903</v>
      </c>
      <c r="F10" s="39">
        <v>458.75080468993156</v>
      </c>
      <c r="G10" s="40">
        <f t="shared" si="1"/>
        <v>6.1274278794689829</v>
      </c>
      <c r="H10" s="39">
        <v>1192.7989436502958</v>
      </c>
      <c r="I10" s="39">
        <v>1347.9136536654919</v>
      </c>
      <c r="J10" s="40">
        <f t="shared" si="2"/>
        <v>13.004262859296478</v>
      </c>
      <c r="K10" s="39">
        <v>4652.0065270031673</v>
      </c>
      <c r="L10" s="39">
        <v>5410.6607490688939</v>
      </c>
      <c r="M10" s="40">
        <f t="shared" si="3"/>
        <v>16.308107429815944</v>
      </c>
    </row>
    <row r="11" spans="1:13" x14ac:dyDescent="0.25">
      <c r="A11" s="67" t="s">
        <v>71</v>
      </c>
      <c r="B11" s="38">
        <v>596</v>
      </c>
      <c r="C11" s="39">
        <v>601.95372986729046</v>
      </c>
      <c r="D11" s="40">
        <f t="shared" si="0"/>
        <v>0.9989479643104815</v>
      </c>
      <c r="E11" s="39">
        <v>1121.2684952651316</v>
      </c>
      <c r="F11" s="39">
        <v>1159.6062058645682</v>
      </c>
      <c r="G11" s="40">
        <f t="shared" si="1"/>
        <v>3.4191374110062123</v>
      </c>
      <c r="H11" s="39">
        <v>3301.1614566099679</v>
      </c>
      <c r="I11" s="39">
        <v>3522.2805410163801</v>
      </c>
      <c r="J11" s="40">
        <f t="shared" si="2"/>
        <v>6.6982208326606285</v>
      </c>
      <c r="K11" s="39">
        <v>13524.849476028867</v>
      </c>
      <c r="L11" s="39">
        <v>14667.99433687473</v>
      </c>
      <c r="M11" s="40">
        <f t="shared" si="3"/>
        <v>8.4521817627023932</v>
      </c>
    </row>
    <row r="12" spans="1:13" x14ac:dyDescent="0.25">
      <c r="A12" s="67" t="s">
        <v>72</v>
      </c>
      <c r="B12" s="38">
        <v>159.5</v>
      </c>
      <c r="C12" s="39">
        <v>161.48151410217102</v>
      </c>
      <c r="D12" s="40">
        <f t="shared" si="0"/>
        <v>1.2423285907028347</v>
      </c>
      <c r="E12" s="39">
        <v>325.71328831155472</v>
      </c>
      <c r="F12" s="39">
        <v>331.6146771492829</v>
      </c>
      <c r="G12" s="40">
        <f t="shared" si="1"/>
        <v>1.811835454525057</v>
      </c>
      <c r="H12" s="39">
        <v>1101.8029421140616</v>
      </c>
      <c r="I12" s="39">
        <v>1130.0333900882688</v>
      </c>
      <c r="J12" s="40">
        <f t="shared" si="2"/>
        <v>2.5622048095134575</v>
      </c>
      <c r="K12" s="39">
        <v>4065.9415521360538</v>
      </c>
      <c r="L12" s="39">
        <v>4208.0926165401515</v>
      </c>
      <c r="M12" s="40">
        <f t="shared" si="3"/>
        <v>3.4961413631098059</v>
      </c>
    </row>
    <row r="13" spans="1:13" x14ac:dyDescent="0.25">
      <c r="A13" s="67" t="s">
        <v>73</v>
      </c>
      <c r="B13" s="38">
        <v>368.5</v>
      </c>
      <c r="C13" s="39">
        <v>369.4820968910625</v>
      </c>
      <c r="D13" s="40">
        <f t="shared" si="0"/>
        <v>0.26651204642129667</v>
      </c>
      <c r="E13" s="39">
        <v>721.11747396473436</v>
      </c>
      <c r="F13" s="39">
        <v>743.70447486204102</v>
      </c>
      <c r="G13" s="40">
        <f t="shared" si="1"/>
        <v>3.1322221015006591</v>
      </c>
      <c r="H13" s="39">
        <v>2186.1789534655463</v>
      </c>
      <c r="I13" s="39">
        <v>2278.2144112469941</v>
      </c>
      <c r="J13" s="40">
        <f t="shared" si="2"/>
        <v>4.2098775873563588</v>
      </c>
      <c r="K13" s="39">
        <v>9096.3564077794399</v>
      </c>
      <c r="L13" s="39">
        <v>9545.0062872081126</v>
      </c>
      <c r="M13" s="40">
        <f t="shared" si="3"/>
        <v>4.9321932795528545</v>
      </c>
    </row>
    <row r="14" spans="1:13" x14ac:dyDescent="0.25">
      <c r="A14" s="67" t="s">
        <v>74</v>
      </c>
      <c r="B14" s="38">
        <v>236.5</v>
      </c>
      <c r="C14" s="39">
        <v>237.49461110870701</v>
      </c>
      <c r="D14" s="40">
        <f t="shared" si="0"/>
        <v>0.42055438000296874</v>
      </c>
      <c r="E14" s="39">
        <v>509.85891137656449</v>
      </c>
      <c r="F14" s="39">
        <v>533.52881160378331</v>
      </c>
      <c r="G14" s="40">
        <f t="shared" si="1"/>
        <v>4.6424412124743686</v>
      </c>
      <c r="H14" s="39">
        <v>1678.6865402913218</v>
      </c>
      <c r="I14" s="39">
        <v>1777.3725870248777</v>
      </c>
      <c r="J14" s="40">
        <f t="shared" si="2"/>
        <v>5.8787655923201676</v>
      </c>
      <c r="K14" s="39">
        <v>7410.0017066098153</v>
      </c>
      <c r="L14" s="39">
        <v>7937.655611203003</v>
      </c>
      <c r="M14" s="40">
        <f t="shared" si="3"/>
        <v>7.1208337795997334</v>
      </c>
    </row>
    <row r="15" spans="1:13" x14ac:dyDescent="0.25">
      <c r="A15" s="67" t="s">
        <v>75</v>
      </c>
      <c r="B15" s="38">
        <v>199.5</v>
      </c>
      <c r="C15" s="39">
        <v>204.45982543008122</v>
      </c>
      <c r="D15" s="40">
        <f t="shared" si="0"/>
        <v>2.4861280351284432</v>
      </c>
      <c r="E15" s="39">
        <v>345.4337394546842</v>
      </c>
      <c r="F15" s="39">
        <v>366.05474251616198</v>
      </c>
      <c r="G15" s="40">
        <f t="shared" si="1"/>
        <v>5.9695972645957829</v>
      </c>
      <c r="H15" s="39">
        <v>1002.0645235458735</v>
      </c>
      <c r="I15" s="39">
        <v>1110.9384615962995</v>
      </c>
      <c r="J15" s="40">
        <f t="shared" si="2"/>
        <v>10.864962833447912</v>
      </c>
      <c r="K15" s="39">
        <v>3854.4285709051992</v>
      </c>
      <c r="L15" s="39">
        <v>4229.676234501665</v>
      </c>
      <c r="M15" s="40">
        <f t="shared" si="3"/>
        <v>9.7354940348094221</v>
      </c>
    </row>
    <row r="16" spans="1:13" x14ac:dyDescent="0.25">
      <c r="A16" s="67" t="s">
        <v>76</v>
      </c>
      <c r="B16" s="38">
        <v>258.5</v>
      </c>
      <c r="C16" s="39">
        <v>259.49415043010617</v>
      </c>
      <c r="D16" s="40">
        <f t="shared" si="0"/>
        <v>0.3845843056503595</v>
      </c>
      <c r="E16" s="39">
        <v>517.82058395861782</v>
      </c>
      <c r="F16" s="39">
        <v>548.17581451397325</v>
      </c>
      <c r="G16" s="40">
        <f t="shared" si="1"/>
        <v>5.8621135381094369</v>
      </c>
      <c r="H16" s="39">
        <v>1383.8074393810143</v>
      </c>
      <c r="I16" s="39">
        <v>1560.4746646468732</v>
      </c>
      <c r="J16" s="40">
        <f t="shared" si="2"/>
        <v>12.766749204996565</v>
      </c>
      <c r="K16" s="39">
        <v>5532.7452676913135</v>
      </c>
      <c r="L16" s="39">
        <v>6323.6199652405721</v>
      </c>
      <c r="M16" s="40">
        <f t="shared" si="3"/>
        <v>14.294435389382599</v>
      </c>
    </row>
    <row r="17" spans="1:13" x14ac:dyDescent="0.25">
      <c r="A17" s="67" t="s">
        <v>77</v>
      </c>
      <c r="B17" s="38">
        <v>263</v>
      </c>
      <c r="C17" s="39">
        <v>263</v>
      </c>
      <c r="D17" s="40">
        <f t="shared" si="0"/>
        <v>0</v>
      </c>
      <c r="E17" s="39">
        <v>436.15446563850139</v>
      </c>
      <c r="F17" s="39">
        <v>457.64652040437659</v>
      </c>
      <c r="G17" s="40">
        <f t="shared" si="1"/>
        <v>4.9276246052903039</v>
      </c>
      <c r="H17" s="39">
        <v>1036.1566747498682</v>
      </c>
      <c r="I17" s="39">
        <v>1101.511643150187</v>
      </c>
      <c r="J17" s="40">
        <f t="shared" si="2"/>
        <v>6.3074407561091617</v>
      </c>
      <c r="K17" s="39">
        <v>3717.5085042341989</v>
      </c>
      <c r="L17" s="39">
        <v>4013.4495524946801</v>
      </c>
      <c r="M17" s="40">
        <f t="shared" si="3"/>
        <v>7.960736281394043</v>
      </c>
    </row>
    <row r="18" spans="1:13" ht="15.75" thickBot="1" x14ac:dyDescent="0.3">
      <c r="A18" s="68" t="s">
        <v>78</v>
      </c>
      <c r="B18" s="41">
        <v>307</v>
      </c>
      <c r="C18" s="42">
        <v>307.98214857377229</v>
      </c>
      <c r="D18" s="43">
        <f t="shared" si="0"/>
        <v>0.31991810220595163</v>
      </c>
      <c r="E18" s="42">
        <v>574.09058325549643</v>
      </c>
      <c r="F18" s="42">
        <v>587.81229093666798</v>
      </c>
      <c r="G18" s="43">
        <f t="shared" si="1"/>
        <v>2.3901642147411417</v>
      </c>
      <c r="H18" s="42">
        <v>1663.9378594594234</v>
      </c>
      <c r="I18" s="42">
        <v>1745.2650144552258</v>
      </c>
      <c r="J18" s="43">
        <f t="shared" si="2"/>
        <v>4.8876317425834426</v>
      </c>
      <c r="K18" s="42">
        <v>6221.7780860240709</v>
      </c>
      <c r="L18" s="42">
        <v>6586.9606280089065</v>
      </c>
      <c r="M18" s="43">
        <f t="shared" si="3"/>
        <v>5.8694240928512498</v>
      </c>
    </row>
    <row r="19" spans="1:13" ht="15.75" thickTop="1" x14ac:dyDescent="0.25">
      <c r="A19" s="4" t="s">
        <v>25</v>
      </c>
    </row>
    <row r="20" spans="1:13" x14ac:dyDescent="0.25">
      <c r="A20" s="4" t="s">
        <v>26</v>
      </c>
    </row>
    <row r="21" spans="1:13" x14ac:dyDescent="0.25">
      <c r="A21" s="4" t="s">
        <v>27</v>
      </c>
    </row>
  </sheetData>
  <mergeCells count="14">
    <mergeCell ref="K3:L3"/>
    <mergeCell ref="A1:M1"/>
    <mergeCell ref="G3:G4"/>
    <mergeCell ref="J3:J4"/>
    <mergeCell ref="M3:M4"/>
    <mergeCell ref="A2:A4"/>
    <mergeCell ref="B2:D2"/>
    <mergeCell ref="E2:G2"/>
    <mergeCell ref="H2:J2"/>
    <mergeCell ref="K2:L2"/>
    <mergeCell ref="B3:C3"/>
    <mergeCell ref="D3:D4"/>
    <mergeCell ref="E3:F3"/>
    <mergeCell ref="H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71F0F-88CA-4384-A079-B24E94F74C1B}">
  <dimension ref="A1:H17"/>
  <sheetViews>
    <sheetView workbookViewId="0">
      <selection activeCell="B3" sqref="B3"/>
    </sheetView>
  </sheetViews>
  <sheetFormatPr defaultRowHeight="15" x14ac:dyDescent="0.25"/>
  <cols>
    <col min="2" max="2" width="29.85546875" customWidth="1"/>
    <col min="3" max="4" width="17" bestFit="1" customWidth="1"/>
    <col min="5" max="5" width="12.28515625" customWidth="1"/>
    <col min="6" max="6" width="16.5703125" customWidth="1"/>
    <col min="7" max="7" width="17.140625" customWidth="1"/>
    <col min="8" max="8" width="9.140625" style="5"/>
  </cols>
  <sheetData>
    <row r="1" spans="1:7" ht="36" customHeight="1" thickBot="1" x14ac:dyDescent="0.3">
      <c r="A1" s="69" t="s">
        <v>60</v>
      </c>
      <c r="B1" s="69"/>
      <c r="C1" s="69"/>
      <c r="D1" s="69"/>
      <c r="E1" s="69"/>
      <c r="F1" s="69"/>
      <c r="G1" s="69"/>
    </row>
    <row r="2" spans="1:7" ht="45" customHeight="1" thickTop="1" x14ac:dyDescent="0.25">
      <c r="A2" s="70" t="s">
        <v>1</v>
      </c>
      <c r="B2" s="71" t="s">
        <v>81</v>
      </c>
      <c r="C2" s="72" t="s">
        <v>42</v>
      </c>
      <c r="D2" s="72" t="s">
        <v>43</v>
      </c>
      <c r="E2" s="72" t="s">
        <v>44</v>
      </c>
      <c r="F2" s="73" t="s">
        <v>58</v>
      </c>
      <c r="G2" s="74" t="s">
        <v>59</v>
      </c>
    </row>
    <row r="3" spans="1:7" x14ac:dyDescent="0.25">
      <c r="A3" s="75">
        <v>31</v>
      </c>
      <c r="B3" s="75" t="s">
        <v>79</v>
      </c>
      <c r="C3" s="82">
        <v>142598.8994724231</v>
      </c>
      <c r="D3" s="82">
        <v>153999.72101380589</v>
      </c>
      <c r="E3" s="82">
        <v>21411923</v>
      </c>
      <c r="F3" s="83">
        <f>C3/E3*1000</f>
        <v>6.6597894767519525</v>
      </c>
      <c r="G3" s="83">
        <f>D3/E3*1000</f>
        <v>7.1922414915188089</v>
      </c>
    </row>
    <row r="4" spans="1:7" x14ac:dyDescent="0.25">
      <c r="A4" s="76" t="s">
        <v>45</v>
      </c>
      <c r="B4" s="76" t="s">
        <v>66</v>
      </c>
      <c r="C4" s="77">
        <v>37960.356234938197</v>
      </c>
      <c r="D4" s="77">
        <v>41648.124312073713</v>
      </c>
      <c r="E4" s="77">
        <v>6371693.5234921593</v>
      </c>
      <c r="F4" s="80">
        <f t="shared" ref="F4:F17" si="0">C4/E4*1000</f>
        <v>5.9576556993803926</v>
      </c>
      <c r="G4" s="80">
        <f>D4/E4*1000</f>
        <v>6.536429311692233</v>
      </c>
    </row>
    <row r="5" spans="1:7" x14ac:dyDescent="0.25">
      <c r="A5" s="76" t="s">
        <v>46</v>
      </c>
      <c r="B5" s="76" t="s">
        <v>67</v>
      </c>
      <c r="C5" s="77">
        <v>10120.291938582526</v>
      </c>
      <c r="D5" s="77">
        <v>10638.20768225467</v>
      </c>
      <c r="E5" s="77">
        <v>1699509.3438088871</v>
      </c>
      <c r="F5" s="80">
        <f t="shared" si="0"/>
        <v>5.954831596218968</v>
      </c>
      <c r="G5" s="80">
        <f t="shared" ref="G5:G17" si="1">D5/E5*1000</f>
        <v>6.2595758717116858</v>
      </c>
    </row>
    <row r="6" spans="1:7" x14ac:dyDescent="0.25">
      <c r="A6" s="76" t="s">
        <v>47</v>
      </c>
      <c r="B6" s="76" t="s">
        <v>68</v>
      </c>
      <c r="C6" s="77">
        <v>8362.1452773528363</v>
      </c>
      <c r="D6" s="77">
        <v>8789.5700059593237</v>
      </c>
      <c r="E6" s="77">
        <v>1231691.778326798</v>
      </c>
      <c r="F6" s="80">
        <f t="shared" si="0"/>
        <v>6.7891540923594231</v>
      </c>
      <c r="G6" s="80">
        <f t="shared" si="1"/>
        <v>7.1361765667540533</v>
      </c>
    </row>
    <row r="7" spans="1:7" x14ac:dyDescent="0.25">
      <c r="A7" s="76" t="s">
        <v>48</v>
      </c>
      <c r="B7" s="76" t="s">
        <v>69</v>
      </c>
      <c r="C7" s="77">
        <v>5915.1729168776583</v>
      </c>
      <c r="D7" s="77">
        <v>6577.8145486887761</v>
      </c>
      <c r="E7" s="77">
        <v>778385.16425094951</v>
      </c>
      <c r="F7" s="80">
        <f t="shared" si="0"/>
        <v>7.5992878443025162</v>
      </c>
      <c r="G7" s="80">
        <f t="shared" si="1"/>
        <v>8.4505908524331854</v>
      </c>
    </row>
    <row r="8" spans="1:7" x14ac:dyDescent="0.25">
      <c r="A8" s="76" t="s">
        <v>49</v>
      </c>
      <c r="B8" s="76" t="s">
        <v>70</v>
      </c>
      <c r="C8" s="77">
        <v>6523.5696024205536</v>
      </c>
      <c r="D8" s="77">
        <v>7473.7238825300828</v>
      </c>
      <c r="E8" s="77">
        <v>1037742.7360001847</v>
      </c>
      <c r="F8" s="80">
        <f t="shared" si="0"/>
        <v>6.2863071704694571</v>
      </c>
      <c r="G8" s="80">
        <f t="shared" si="1"/>
        <v>7.2019043094788309</v>
      </c>
    </row>
    <row r="9" spans="1:7" x14ac:dyDescent="0.25">
      <c r="A9" s="76" t="s">
        <v>50</v>
      </c>
      <c r="B9" s="76" t="s">
        <v>71</v>
      </c>
      <c r="C9" s="77">
        <v>18543.279427903966</v>
      </c>
      <c r="D9" s="77">
        <v>19951.834813622972</v>
      </c>
      <c r="E9" s="77">
        <v>2368740.8265809962</v>
      </c>
      <c r="F9" s="80">
        <f t="shared" si="0"/>
        <v>7.8283277004470975</v>
      </c>
      <c r="G9" s="80">
        <f t="shared" si="1"/>
        <v>8.4229707993935072</v>
      </c>
    </row>
    <row r="10" spans="1:7" x14ac:dyDescent="0.25">
      <c r="A10" s="76" t="s">
        <v>51</v>
      </c>
      <c r="B10" s="76" t="s">
        <v>72</v>
      </c>
      <c r="C10" s="77">
        <v>5652.9577825616707</v>
      </c>
      <c r="D10" s="77">
        <v>5831.2221978798752</v>
      </c>
      <c r="E10" s="77">
        <v>783808.66867807333</v>
      </c>
      <c r="F10" s="80">
        <f t="shared" si="0"/>
        <v>7.2121654281977063</v>
      </c>
      <c r="G10" s="80">
        <f t="shared" si="1"/>
        <v>7.4395990130020877</v>
      </c>
    </row>
    <row r="11" spans="1:7" x14ac:dyDescent="0.25">
      <c r="A11" s="76" t="s">
        <v>52</v>
      </c>
      <c r="B11" s="76" t="s">
        <v>73</v>
      </c>
      <c r="C11" s="77">
        <v>12372.152835209719</v>
      </c>
      <c r="D11" s="77">
        <v>12936.407270208209</v>
      </c>
      <c r="E11" s="77">
        <v>1657352.7595944186</v>
      </c>
      <c r="F11" s="80">
        <f t="shared" si="0"/>
        <v>7.4650087397431237</v>
      </c>
      <c r="G11" s="80">
        <f t="shared" si="1"/>
        <v>7.8054639818344773</v>
      </c>
    </row>
    <row r="12" spans="1:7" x14ac:dyDescent="0.25">
      <c r="A12" s="76" t="s">
        <v>53</v>
      </c>
      <c r="B12" s="76" t="s">
        <v>74</v>
      </c>
      <c r="C12" s="77">
        <v>9835.0471582777009</v>
      </c>
      <c r="D12" s="77">
        <v>10486.05162094037</v>
      </c>
      <c r="E12" s="77">
        <v>1313154.3911961033</v>
      </c>
      <c r="F12" s="80">
        <f t="shared" si="0"/>
        <v>7.4896350529805744</v>
      </c>
      <c r="G12" s="80">
        <f t="shared" si="1"/>
        <v>7.9853912770980564</v>
      </c>
    </row>
    <row r="13" spans="1:7" x14ac:dyDescent="0.25">
      <c r="A13" s="76" t="s">
        <v>54</v>
      </c>
      <c r="B13" s="76" t="s">
        <v>75</v>
      </c>
      <c r="C13" s="77">
        <v>5401.4268339057562</v>
      </c>
      <c r="D13" s="77">
        <v>5911.129264044208</v>
      </c>
      <c r="E13" s="77">
        <v>820258.60689559532</v>
      </c>
      <c r="F13" s="80">
        <f t="shared" si="0"/>
        <v>6.5850291462936932</v>
      </c>
      <c r="G13" s="80">
        <f t="shared" si="1"/>
        <v>7.2064215045738527</v>
      </c>
    </row>
    <row r="14" spans="1:7" x14ac:dyDescent="0.25">
      <c r="A14" s="76" t="s">
        <v>55</v>
      </c>
      <c r="B14" s="76" t="s">
        <v>76</v>
      </c>
      <c r="C14" s="77">
        <v>7692.8732910309445</v>
      </c>
      <c r="D14" s="77">
        <v>8691.7645948315239</v>
      </c>
      <c r="E14" s="77">
        <v>1187007.2662888537</v>
      </c>
      <c r="F14" s="80">
        <f t="shared" si="0"/>
        <v>6.4808982299514524</v>
      </c>
      <c r="G14" s="80">
        <f t="shared" si="1"/>
        <v>7.3224190295027363</v>
      </c>
    </row>
    <row r="15" spans="1:7" x14ac:dyDescent="0.25">
      <c r="A15" s="76" t="s">
        <v>56</v>
      </c>
      <c r="B15" s="76" t="s">
        <v>77</v>
      </c>
      <c r="C15" s="77">
        <v>5452.8196446225693</v>
      </c>
      <c r="D15" s="77">
        <v>5835.6077160492441</v>
      </c>
      <c r="E15" s="77">
        <v>832840.04574640002</v>
      </c>
      <c r="F15" s="80">
        <f t="shared" si="0"/>
        <v>6.5472591915722482</v>
      </c>
      <c r="G15" s="80">
        <f t="shared" si="1"/>
        <v>7.0068769457637101</v>
      </c>
    </row>
    <row r="16" spans="1:7" ht="15.75" thickBot="1" x14ac:dyDescent="0.3">
      <c r="A16" s="78" t="s">
        <v>57</v>
      </c>
      <c r="B16" s="78" t="s">
        <v>78</v>
      </c>
      <c r="C16" s="79">
        <v>8766.8065287389891</v>
      </c>
      <c r="D16" s="79">
        <v>9228.0200819745714</v>
      </c>
      <c r="E16" s="79">
        <v>1329737.8891405787</v>
      </c>
      <c r="F16" s="81">
        <f t="shared" si="0"/>
        <v>6.592883154141794</v>
      </c>
      <c r="G16" s="81">
        <f t="shared" si="1"/>
        <v>6.9397286166965753</v>
      </c>
    </row>
    <row r="17" ht="15.75" thickTop="1" x14ac:dyDescent="0.25"/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ECE3D-5B5B-4040-8234-7F5F453174D6}">
  <dimension ref="A1:D21"/>
  <sheetViews>
    <sheetView tabSelected="1" workbookViewId="0">
      <selection activeCell="I7" sqref="I7"/>
    </sheetView>
  </sheetViews>
  <sheetFormatPr defaultRowHeight="15" x14ac:dyDescent="0.25"/>
  <cols>
    <col min="1" max="1" width="29.85546875" bestFit="1" customWidth="1"/>
    <col min="2" max="2" width="14.42578125" customWidth="1"/>
    <col min="3" max="3" width="12.85546875" customWidth="1"/>
    <col min="4" max="4" width="11.7109375" customWidth="1"/>
  </cols>
  <sheetData>
    <row r="1" spans="1:4" ht="20.25" customHeight="1" x14ac:dyDescent="0.25">
      <c r="A1" s="86" t="s">
        <v>61</v>
      </c>
      <c r="B1" s="86"/>
      <c r="C1" s="86"/>
      <c r="D1" s="86"/>
    </row>
    <row r="2" spans="1:4" ht="15.75" thickBot="1" x14ac:dyDescent="0.3">
      <c r="A2" s="87"/>
      <c r="B2" s="87"/>
      <c r="C2" s="87"/>
      <c r="D2" s="87"/>
    </row>
    <row r="3" spans="1:4" ht="15.75" thickTop="1" x14ac:dyDescent="0.25">
      <c r="A3" s="6" t="s">
        <v>81</v>
      </c>
      <c r="B3" s="84" t="s">
        <v>62</v>
      </c>
      <c r="C3" s="85"/>
      <c r="D3" s="8" t="s">
        <v>63</v>
      </c>
    </row>
    <row r="4" spans="1:4" x14ac:dyDescent="0.25">
      <c r="A4" s="6"/>
      <c r="B4" s="9" t="s">
        <v>64</v>
      </c>
      <c r="C4" s="11" t="s">
        <v>65</v>
      </c>
      <c r="D4" s="8"/>
    </row>
    <row r="5" spans="1:4" x14ac:dyDescent="0.25">
      <c r="A5" s="6"/>
      <c r="B5" s="10"/>
      <c r="C5" s="12"/>
      <c r="D5" s="8"/>
    </row>
    <row r="6" spans="1:4" x14ac:dyDescent="0.25">
      <c r="A6" s="7"/>
      <c r="B6" s="10"/>
      <c r="C6" s="13"/>
      <c r="D6" s="8"/>
    </row>
    <row r="7" spans="1:4" x14ac:dyDescent="0.25">
      <c r="A7" s="75" t="s">
        <v>79</v>
      </c>
      <c r="B7" s="88">
        <v>78.202963770439041</v>
      </c>
      <c r="C7" s="88">
        <v>77.553902793275171</v>
      </c>
      <c r="D7" s="89">
        <f>B7-C7</f>
        <v>0.64906097716387023</v>
      </c>
    </row>
    <row r="8" spans="1:4" x14ac:dyDescent="0.25">
      <c r="A8" s="90" t="s">
        <v>66</v>
      </c>
      <c r="B8" s="93">
        <v>78.51880545421281</v>
      </c>
      <c r="C8" s="93">
        <v>77.860828127877255</v>
      </c>
      <c r="D8" s="94">
        <f>B8-C8</f>
        <v>0.65797732633555484</v>
      </c>
    </row>
    <row r="9" spans="1:4" x14ac:dyDescent="0.25">
      <c r="A9" s="91" t="s">
        <v>67</v>
      </c>
      <c r="B9" s="93">
        <v>76.593149986938258</v>
      </c>
      <c r="C9" s="93">
        <v>76.002751085274326</v>
      </c>
      <c r="D9" s="94">
        <f>B9-C9</f>
        <v>0.5903989016639315</v>
      </c>
    </row>
    <row r="10" spans="1:4" x14ac:dyDescent="0.25">
      <c r="A10" s="91" t="s">
        <v>68</v>
      </c>
      <c r="B10" s="93">
        <v>75.74730075452824</v>
      </c>
      <c r="C10" s="93">
        <v>75.209217842035343</v>
      </c>
      <c r="D10" s="94">
        <f t="shared" ref="D10:D16" si="0">B10-C10</f>
        <v>0.53808291249289653</v>
      </c>
    </row>
    <row r="11" spans="1:4" x14ac:dyDescent="0.25">
      <c r="A11" s="91" t="s">
        <v>69</v>
      </c>
      <c r="B11" s="93">
        <v>76.608962781486085</v>
      </c>
      <c r="C11" s="93">
        <v>75.849326680668568</v>
      </c>
      <c r="D11" s="94">
        <f t="shared" si="0"/>
        <v>0.75963610081751654</v>
      </c>
    </row>
    <row r="12" spans="1:4" x14ac:dyDescent="0.25">
      <c r="A12" s="91" t="s">
        <v>70</v>
      </c>
      <c r="B12" s="93">
        <v>77.98819156249499</v>
      </c>
      <c r="C12" s="93">
        <v>77.249255989159707</v>
      </c>
      <c r="D12" s="94">
        <f t="shared" si="0"/>
        <v>0.73893557333528292</v>
      </c>
    </row>
    <row r="13" spans="1:4" x14ac:dyDescent="0.25">
      <c r="A13" s="91" t="s">
        <v>71</v>
      </c>
      <c r="B13" s="93">
        <v>77.897537415255925</v>
      </c>
      <c r="C13" s="93">
        <v>77.255938695849153</v>
      </c>
      <c r="D13" s="94">
        <f t="shared" si="0"/>
        <v>0.64159871940677249</v>
      </c>
    </row>
    <row r="14" spans="1:4" x14ac:dyDescent="0.25">
      <c r="A14" s="91" t="s">
        <v>72</v>
      </c>
      <c r="B14" s="93">
        <v>78.604817783572614</v>
      </c>
      <c r="C14" s="93">
        <v>78.219007251484726</v>
      </c>
      <c r="D14" s="94">
        <f t="shared" si="0"/>
        <v>0.38581053208788774</v>
      </c>
    </row>
    <row r="15" spans="1:4" x14ac:dyDescent="0.25">
      <c r="A15" s="91" t="s">
        <v>73</v>
      </c>
      <c r="B15" s="93">
        <v>78.901356437874568</v>
      </c>
      <c r="C15" s="93">
        <v>78.497098244868795</v>
      </c>
      <c r="D15" s="94">
        <f t="shared" si="0"/>
        <v>0.40425819300577359</v>
      </c>
    </row>
    <row r="16" spans="1:4" x14ac:dyDescent="0.25">
      <c r="A16" s="91" t="s">
        <v>74</v>
      </c>
      <c r="B16" s="93">
        <v>79.070930837869795</v>
      </c>
      <c r="C16" s="93">
        <v>78.622052966079451</v>
      </c>
      <c r="D16" s="94">
        <f t="shared" si="0"/>
        <v>0.44887787179034433</v>
      </c>
    </row>
    <row r="17" spans="1:4" x14ac:dyDescent="0.25">
      <c r="A17" s="91" t="s">
        <v>75</v>
      </c>
      <c r="B17" s="93">
        <v>78.910108645155788</v>
      </c>
      <c r="C17" s="93">
        <v>78.268983434510062</v>
      </c>
      <c r="D17" s="94">
        <f>B17-C17</f>
        <v>0.64112521064572547</v>
      </c>
    </row>
    <row r="18" spans="1:4" x14ac:dyDescent="0.25">
      <c r="A18" s="91" t="s">
        <v>76</v>
      </c>
      <c r="B18" s="93">
        <v>80.055219463931493</v>
      </c>
      <c r="C18" s="93">
        <v>79.360121474528071</v>
      </c>
      <c r="D18" s="94">
        <f>B18-C18</f>
        <v>0.69509798940342193</v>
      </c>
    </row>
    <row r="19" spans="1:4" x14ac:dyDescent="0.25">
      <c r="A19" s="91" t="s">
        <v>77</v>
      </c>
      <c r="B19" s="93">
        <v>78.143807363144802</v>
      </c>
      <c r="C19" s="93">
        <v>77.53748080074962</v>
      </c>
      <c r="D19" s="94">
        <f>B19-C19</f>
        <v>0.60632656239518212</v>
      </c>
    </row>
    <row r="20" spans="1:4" ht="15.75" thickBot="1" x14ac:dyDescent="0.3">
      <c r="A20" s="92" t="s">
        <v>78</v>
      </c>
      <c r="B20" s="95">
        <v>78.529045179834142</v>
      </c>
      <c r="C20" s="95">
        <v>77.965928329097792</v>
      </c>
      <c r="D20" s="96">
        <f t="shared" ref="D20" si="1">B20-C20</f>
        <v>0.56311685073634976</v>
      </c>
    </row>
    <row r="21" spans="1:4" ht="15.75" thickTop="1" x14ac:dyDescent="0.25">
      <c r="A21" t="s">
        <v>27</v>
      </c>
    </row>
  </sheetData>
  <mergeCells count="6">
    <mergeCell ref="A1:D2"/>
    <mergeCell ref="A3:A6"/>
    <mergeCell ref="B3:C3"/>
    <mergeCell ref="D3:D6"/>
    <mergeCell ref="B4:B6"/>
    <mergeCell ref="C4:C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Síntese</vt:lpstr>
      <vt:lpstr>Gerações - Impacto</vt:lpstr>
      <vt:lpstr>TBM</vt:lpstr>
      <vt:lpstr>Esp. Vida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Administrador</cp:lastModifiedBy>
  <dcterms:created xsi:type="dcterms:W3CDTF">2021-02-01T17:54:04Z</dcterms:created>
  <dcterms:modified xsi:type="dcterms:W3CDTF">2021-02-07T12:56:16Z</dcterms:modified>
</cp:coreProperties>
</file>